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fa9992937eb24df/Documents/hmc/Board Meeting/2018-06-25/"/>
    </mc:Choice>
  </mc:AlternateContent>
  <xr:revisionPtr revIDLastSave="6" documentId="8_{ED21C003-7E4C-46B7-88DA-8961E50DC02F}" xr6:coauthVersionLast="33" xr6:coauthVersionMax="33" xr10:uidLastSave="{7C0AAA64-A0E3-423C-8603-C979087EDF9E}"/>
  <bookViews>
    <workbookView xWindow="0" yWindow="0" windowWidth="30936" windowHeight="9348" xr2:uid="{CB94A20E-A802-4012-A1E5-09374AD4F2F4}"/>
  </bookViews>
  <sheets>
    <sheet name="2018-19 Budget worksheet" sheetId="1" r:id="rId1"/>
  </sheets>
  <definedNames>
    <definedName name="_xlnm.Print_Area" localSheetId="0">'2018-19 Budget worksheet'!$A$1:$G$91</definedName>
    <definedName name="_xlnm.Print_Titles" localSheetId="0">'2018-19 Budget worksheet'!$1:$1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E56" i="1"/>
  <c r="F10" i="1"/>
  <c r="D78" i="1"/>
  <c r="D77" i="1"/>
  <c r="E77" i="1" s="1"/>
  <c r="D76" i="1"/>
  <c r="D73" i="1"/>
  <c r="E73" i="1" s="1"/>
  <c r="D69" i="1"/>
  <c r="D64" i="1"/>
  <c r="D59" i="1"/>
  <c r="D46" i="1"/>
  <c r="D40" i="1"/>
  <c r="D18" i="1"/>
  <c r="D15" i="1"/>
  <c r="D10" i="1"/>
  <c r="D4" i="1"/>
  <c r="E87" i="1"/>
  <c r="E86" i="1"/>
  <c r="E85" i="1"/>
  <c r="E84" i="1"/>
  <c r="E83" i="1"/>
  <c r="E82" i="1"/>
  <c r="E81" i="1"/>
  <c r="E80" i="1"/>
  <c r="F76" i="1"/>
  <c r="E79" i="1"/>
  <c r="E78" i="1"/>
  <c r="E75" i="1"/>
  <c r="E74" i="1"/>
  <c r="E72" i="1"/>
  <c r="E71" i="1"/>
  <c r="E70" i="1"/>
  <c r="F64" i="1"/>
  <c r="E68" i="1"/>
  <c r="E67" i="1"/>
  <c r="E65" i="1"/>
  <c r="E63" i="1"/>
  <c r="F59" i="1"/>
  <c r="E62" i="1"/>
  <c r="E61" i="1"/>
  <c r="E60" i="1"/>
  <c r="C59" i="1"/>
  <c r="E59" i="1" s="1"/>
  <c r="E58" i="1"/>
  <c r="E57" i="1"/>
  <c r="E54" i="1"/>
  <c r="E53" i="1"/>
  <c r="E52" i="1"/>
  <c r="E51" i="1"/>
  <c r="E50" i="1"/>
  <c r="E49" i="1"/>
  <c r="E48" i="1"/>
  <c r="E47" i="1"/>
  <c r="C46" i="1"/>
  <c r="E46" i="1" s="1"/>
  <c r="E41" i="1"/>
  <c r="F40" i="1"/>
  <c r="C40" i="1"/>
  <c r="E35" i="1"/>
  <c r="E34" i="1"/>
  <c r="E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C18" i="1"/>
  <c r="E18" i="1" s="1"/>
  <c r="E17" i="1"/>
  <c r="E16" i="1"/>
  <c r="F15" i="1"/>
  <c r="C15" i="1"/>
  <c r="E14" i="1"/>
  <c r="E13" i="1"/>
  <c r="E12" i="1"/>
  <c r="E11" i="1"/>
  <c r="C10" i="1"/>
  <c r="E9" i="1"/>
  <c r="E8" i="1"/>
  <c r="E7" i="1"/>
  <c r="E6" i="1"/>
  <c r="E5" i="1"/>
  <c r="C4" i="1"/>
  <c r="D37" i="1" l="1"/>
  <c r="D89" i="1"/>
  <c r="D91" i="1" s="1"/>
  <c r="F69" i="1"/>
  <c r="F4" i="1"/>
  <c r="F37" i="1" s="1"/>
  <c r="F46" i="1"/>
  <c r="C69" i="1"/>
  <c r="E69" i="1" s="1"/>
  <c r="C76" i="1"/>
  <c r="E76" i="1" s="1"/>
  <c r="E40" i="1"/>
  <c r="C37" i="1"/>
  <c r="E10" i="1"/>
  <c r="E15" i="1"/>
  <c r="E64" i="1"/>
  <c r="E4" i="1"/>
  <c r="C89" i="1" l="1"/>
  <c r="F89" i="1"/>
  <c r="F91" i="1" s="1"/>
  <c r="E89" i="1"/>
  <c r="E37" i="1"/>
  <c r="C91" i="1" l="1"/>
  <c r="E91" i="1" s="1"/>
</calcChain>
</file>

<file path=xl/sharedStrings.xml><?xml version="1.0" encoding="utf-8"?>
<sst xmlns="http://schemas.openxmlformats.org/spreadsheetml/2006/main" count="113" uniqueCount="110">
  <si>
    <t>Item</t>
  </si>
  <si>
    <t>2017-18 Budget</t>
  </si>
  <si>
    <t>Change</t>
  </si>
  <si>
    <t>Comments</t>
  </si>
  <si>
    <t>INCOME</t>
  </si>
  <si>
    <t>Fundraising Activities</t>
  </si>
  <si>
    <t>Farm Show</t>
  </si>
  <si>
    <t>Raffle/Silent Auction</t>
  </si>
  <si>
    <t>Fundraisers</t>
  </si>
  <si>
    <t>Philantrophy Programs (Amazon, Equality)</t>
  </si>
  <si>
    <t>Program Ad Revenue</t>
  </si>
  <si>
    <t>Concert Income</t>
  </si>
  <si>
    <t>Winter and spring concerts will be offering. Voices United ticketed/paid</t>
  </si>
  <si>
    <t>Concert Donations Winter</t>
  </si>
  <si>
    <t>Concert Donations Spring</t>
  </si>
  <si>
    <t xml:space="preserve">   Season Ticket Holders</t>
  </si>
  <si>
    <t>Voices United</t>
  </si>
  <si>
    <t>Contributions</t>
  </si>
  <si>
    <t>Sponsorships - Business</t>
  </si>
  <si>
    <t>Sponsorships - Personal</t>
  </si>
  <si>
    <t>In-kind Gifts</t>
  </si>
  <si>
    <t xml:space="preserve">   Photography (2 concerts @ $350 each)</t>
  </si>
  <si>
    <t xml:space="preserve">   Fundraising: Space Rental</t>
  </si>
  <si>
    <t>Bar 704 for fundraisers</t>
  </si>
  <si>
    <t xml:space="preserve">   Fundraising: Raffel Baskets</t>
  </si>
  <si>
    <t xml:space="preserve">   Production: Misc Costumes</t>
  </si>
  <si>
    <t xml:space="preserve">   Production: Auditorium Rental</t>
  </si>
  <si>
    <t xml:space="preserve">   Administrative Expenses: Priting</t>
  </si>
  <si>
    <t xml:space="preserve">   Administrative Expenses: Desgin</t>
  </si>
  <si>
    <t xml:space="preserve">   Administrative Expenses: Rehearsal Space</t>
  </si>
  <si>
    <t>UCH for rehearsal</t>
  </si>
  <si>
    <t xml:space="preserve">   Annual Campaign</t>
  </si>
  <si>
    <t xml:space="preserve">   Public Relations</t>
  </si>
  <si>
    <t>Grants</t>
  </si>
  <si>
    <t>Interest Income</t>
  </si>
  <si>
    <t>Membership Dues</t>
  </si>
  <si>
    <t>Merchandise Income</t>
  </si>
  <si>
    <t>Misc. Income</t>
  </si>
  <si>
    <t>Paid Performances</t>
  </si>
  <si>
    <t>Program Fees</t>
  </si>
  <si>
    <t>Totals</t>
  </si>
  <si>
    <t>EXPENSES</t>
  </si>
  <si>
    <t>Public Relations</t>
  </si>
  <si>
    <t>Printer (postcard/poster/brochures)</t>
  </si>
  <si>
    <t>$100 per event, $400 brochures</t>
  </si>
  <si>
    <t>Facebook</t>
  </si>
  <si>
    <t>$50 per event</t>
  </si>
  <si>
    <t>Postage</t>
  </si>
  <si>
    <t>Email marketing (constant contact)</t>
  </si>
  <si>
    <t>annual</t>
  </si>
  <si>
    <t>Production</t>
  </si>
  <si>
    <t xml:space="preserve">   Costumes</t>
  </si>
  <si>
    <t xml:space="preserve">   DVD/Video Recording</t>
  </si>
  <si>
    <t xml:space="preserve">   Instrumentalists Fees</t>
  </si>
  <si>
    <t>Concert Support (sound, lighting, etc.)</t>
  </si>
  <si>
    <t xml:space="preserve">   Music</t>
  </si>
  <si>
    <t>Programs</t>
  </si>
  <si>
    <t xml:space="preserve">   Staging (Props, set, water)</t>
  </si>
  <si>
    <t xml:space="preserve">   Royalties/Composers' Fees</t>
  </si>
  <si>
    <t>Workshop</t>
  </si>
  <si>
    <t xml:space="preserve">   Auditorium Rental</t>
  </si>
  <si>
    <t>Equipment Rental</t>
  </si>
  <si>
    <t>Finance</t>
  </si>
  <si>
    <t>Bank Fees/Transaction Fees</t>
  </si>
  <si>
    <t>Annual Campaign Expense</t>
  </si>
  <si>
    <t>Liability Insurance</t>
  </si>
  <si>
    <t>Fundraising Expenses</t>
  </si>
  <si>
    <t>700 inkind Bar 704</t>
  </si>
  <si>
    <t>Program Expense</t>
  </si>
  <si>
    <r>
      <t xml:space="preserve">   </t>
    </r>
    <r>
      <rPr>
        <sz val="10"/>
        <rFont val="Arial"/>
        <family val="2"/>
      </rPr>
      <t>GALA Membership/Festival</t>
    </r>
  </si>
  <si>
    <t>Pride Festival &amp; Parade</t>
  </si>
  <si>
    <t>Prof Organization Memberships</t>
  </si>
  <si>
    <t>CPGLCC</t>
  </si>
  <si>
    <t>Administrative Expenses</t>
  </si>
  <si>
    <t>All website costs combined</t>
  </si>
  <si>
    <t>Office Expense/printing</t>
  </si>
  <si>
    <t>General costs</t>
  </si>
  <si>
    <t>Postage for bills, etc</t>
  </si>
  <si>
    <t>Rent (Storage Space)</t>
  </si>
  <si>
    <t xml:space="preserve">   Rehearsal Space</t>
  </si>
  <si>
    <t>Inkind UCH</t>
  </si>
  <si>
    <t>Postal Box Rentals</t>
  </si>
  <si>
    <t>Staff</t>
  </si>
  <si>
    <t>Accompanist Fees</t>
  </si>
  <si>
    <t>Artistic Director Fees</t>
  </si>
  <si>
    <t>Additional Performances</t>
  </si>
  <si>
    <t>Director and accompanist</t>
  </si>
  <si>
    <t>GALA</t>
  </si>
  <si>
    <t>Artistic Director Expenses</t>
  </si>
  <si>
    <t>Travel Expenses, etc</t>
  </si>
  <si>
    <t>Substitutes</t>
  </si>
  <si>
    <t>Personnel search</t>
  </si>
  <si>
    <t>Accompanist for 2018</t>
  </si>
  <si>
    <t>Merchandise Expense</t>
  </si>
  <si>
    <t>GALA Savings</t>
  </si>
  <si>
    <t>Miscellaneous Expense</t>
  </si>
  <si>
    <t>Contributions-Outgoing (Voices United)</t>
  </si>
  <si>
    <t>Voices United income-expenses</t>
  </si>
  <si>
    <r>
      <rPr>
        <sz val="10"/>
        <color indexed="30"/>
        <rFont val="Arial"/>
        <family val="2"/>
      </rPr>
      <t>PROFIT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</rPr>
      <t>(LOSS)</t>
    </r>
  </si>
  <si>
    <t>2018-19 Budget</t>
  </si>
  <si>
    <t>Keyboard and risers purchase</t>
  </si>
  <si>
    <t>800 for Two Boys Kissing</t>
  </si>
  <si>
    <t>Rehearsal Expenses</t>
  </si>
  <si>
    <t>Community Outreach</t>
  </si>
  <si>
    <t>Advertising-other</t>
  </si>
  <si>
    <t>2017-18 Actual</t>
  </si>
  <si>
    <t>700 inkind HMAC, 375 Unity</t>
  </si>
  <si>
    <t>Web Hosting</t>
  </si>
  <si>
    <t>1500 to be paid yet</t>
  </si>
  <si>
    <t>90 to be paid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</si>
</sst>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sz val="10"/>
      <color indexed="3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164" fontId="1" fillId="0" borderId="1" xfId="1" applyNumberFormat="1" applyFont="1" applyBorder="1"/>
    <xf numFmtId="0" fontId="1" fillId="0" borderId="1" xfId="0" applyFont="1" applyFill="1" applyBorder="1"/>
    <xf numFmtId="0" fontId="1" fillId="0" borderId="0" xfId="0" applyFont="1"/>
    <xf numFmtId="0" fontId="2" fillId="2" borderId="1" xfId="0" applyFont="1" applyFill="1" applyBorder="1"/>
    <xf numFmtId="165" fontId="2" fillId="2" borderId="1" xfId="1" applyNumberFormat="1" applyFont="1" applyFill="1" applyBorder="1" applyAlignment="1">
      <alignment horizontal="left"/>
    </xf>
    <xf numFmtId="165" fontId="1" fillId="2" borderId="1" xfId="1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2" fillId="0" borderId="1" xfId="0" applyFont="1" applyBorder="1"/>
    <xf numFmtId="0" fontId="1" fillId="0" borderId="1" xfId="0" applyFont="1" applyBorder="1" applyAlignment="1">
      <alignment horizontal="left" indent="1"/>
    </xf>
    <xf numFmtId="165" fontId="1" fillId="0" borderId="1" xfId="1" applyNumberFormat="1" applyFont="1" applyFill="1" applyBorder="1" applyAlignment="1"/>
    <xf numFmtId="165" fontId="1" fillId="0" borderId="1" xfId="1" applyNumberFormat="1" applyFont="1" applyFill="1" applyBorder="1"/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65" fontId="1" fillId="0" borderId="1" xfId="1" applyNumberFormat="1" applyFont="1" applyBorder="1" applyAlignment="1"/>
    <xf numFmtId="0" fontId="2" fillId="2" borderId="1" xfId="0" applyFont="1" applyFill="1" applyBorder="1" applyAlignment="1"/>
    <xf numFmtId="0" fontId="1" fillId="2" borderId="2" xfId="0" applyFont="1" applyFill="1" applyBorder="1"/>
    <xf numFmtId="0" fontId="1" fillId="0" borderId="1" xfId="0" applyFont="1" applyFill="1" applyBorder="1" applyAlignment="1"/>
    <xf numFmtId="0" fontId="1" fillId="0" borderId="3" xfId="0" applyFont="1" applyBorder="1"/>
    <xf numFmtId="0" fontId="1" fillId="0" borderId="4" xfId="0" applyFont="1" applyBorder="1"/>
    <xf numFmtId="0" fontId="2" fillId="2" borderId="1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4" xfId="0" applyFont="1" applyFill="1" applyBorder="1"/>
    <xf numFmtId="165" fontId="2" fillId="0" borderId="1" xfId="1" applyNumberFormat="1" applyFont="1" applyBorder="1" applyAlignment="1">
      <alignment horizontal="left"/>
    </xf>
    <xf numFmtId="165" fontId="2" fillId="0" borderId="1" xfId="1" applyNumberFormat="1" applyFont="1" applyBorder="1"/>
    <xf numFmtId="0" fontId="2" fillId="3" borderId="1" xfId="0" applyFont="1" applyFill="1" applyBorder="1"/>
    <xf numFmtId="0" fontId="4" fillId="3" borderId="1" xfId="0" applyFont="1" applyFill="1" applyBorder="1"/>
    <xf numFmtId="165" fontId="3" fillId="3" borderId="1" xfId="1" applyNumberFormat="1" applyFont="1" applyFill="1" applyBorder="1" applyAlignment="1">
      <alignment horizontal="left"/>
    </xf>
    <xf numFmtId="165" fontId="1" fillId="3" borderId="1" xfId="1" applyNumberFormat="1" applyFont="1" applyFill="1" applyBorder="1"/>
    <xf numFmtId="0" fontId="2" fillId="3" borderId="0" xfId="0" applyFont="1" applyFill="1"/>
    <xf numFmtId="165" fontId="1" fillId="0" borderId="1" xfId="0" applyNumberFormat="1" applyFont="1" applyBorder="1"/>
    <xf numFmtId="0" fontId="2" fillId="4" borderId="1" xfId="0" applyFont="1" applyFill="1" applyBorder="1"/>
    <xf numFmtId="165" fontId="2" fillId="4" borderId="1" xfId="1" applyNumberFormat="1" applyFont="1" applyFill="1" applyBorder="1" applyAlignment="1">
      <alignment horizontal="left"/>
    </xf>
    <xf numFmtId="0" fontId="1" fillId="4" borderId="1" xfId="0" applyFont="1" applyFill="1" applyBorder="1"/>
    <xf numFmtId="0" fontId="1" fillId="4" borderId="0" xfId="0" applyFont="1" applyFill="1"/>
    <xf numFmtId="0" fontId="2" fillId="4" borderId="1" xfId="0" applyFont="1" applyFill="1" applyBorder="1" applyAlignment="1">
      <alignment wrapText="1"/>
    </xf>
    <xf numFmtId="165" fontId="2" fillId="4" borderId="1" xfId="1" applyNumberFormat="1" applyFont="1" applyFill="1" applyBorder="1" applyAlignment="1">
      <alignment horizontal="left" wrapText="1"/>
    </xf>
    <xf numFmtId="165" fontId="1" fillId="4" borderId="1" xfId="1" applyNumberFormat="1" applyFont="1" applyFill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1" applyNumberFormat="1" applyFont="1" applyBorder="1" applyAlignment="1">
      <alignment wrapText="1"/>
    </xf>
    <xf numFmtId="0" fontId="1" fillId="0" borderId="1" xfId="0" applyFont="1" applyBorder="1" applyAlignment="1">
      <alignment horizontal="left" wrapText="1" indent="1"/>
    </xf>
    <xf numFmtId="165" fontId="1" fillId="0" borderId="1" xfId="1" applyNumberFormat="1" applyFont="1" applyFill="1" applyBorder="1" applyAlignment="1">
      <alignment wrapText="1"/>
    </xf>
    <xf numFmtId="0" fontId="1" fillId="0" borderId="3" xfId="0" applyFont="1" applyFill="1" applyBorder="1" applyAlignment="1"/>
    <xf numFmtId="165" fontId="1" fillId="0" borderId="1" xfId="1" applyNumberFormat="1" applyFont="1" applyBorder="1"/>
    <xf numFmtId="165" fontId="1" fillId="0" borderId="1" xfId="1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indent="1"/>
    </xf>
    <xf numFmtId="165" fontId="1" fillId="0" borderId="1" xfId="1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7" fontId="5" fillId="4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165" fontId="2" fillId="0" borderId="1" xfId="1" applyNumberFormat="1" applyFont="1" applyFill="1" applyBorder="1" applyAlignment="1">
      <alignment horizontal="left"/>
    </xf>
    <xf numFmtId="0" fontId="1" fillId="0" borderId="0" xfId="0" applyFont="1" applyFill="1"/>
    <xf numFmtId="0" fontId="2" fillId="5" borderId="1" xfId="0" applyFont="1" applyFill="1" applyBorder="1"/>
    <xf numFmtId="0" fontId="4" fillId="5" borderId="1" xfId="0" applyFont="1" applyFill="1" applyBorder="1"/>
    <xf numFmtId="165" fontId="3" fillId="5" borderId="1" xfId="1" applyNumberFormat="1" applyFont="1" applyFill="1" applyBorder="1" applyAlignment="1">
      <alignment horizontal="left"/>
    </xf>
    <xf numFmtId="165" fontId="1" fillId="5" borderId="1" xfId="1" applyNumberFormat="1" applyFont="1" applyFill="1" applyBorder="1"/>
    <xf numFmtId="0" fontId="1" fillId="5" borderId="1" xfId="0" applyFont="1" applyFill="1" applyBorder="1"/>
    <xf numFmtId="0" fontId="1" fillId="5" borderId="0" xfId="0" applyFont="1" applyFill="1"/>
    <xf numFmtId="164" fontId="3" fillId="0" borderId="1" xfId="1" applyNumberFormat="1" applyFont="1" applyBorder="1"/>
    <xf numFmtId="165" fontId="3" fillId="0" borderId="1" xfId="1" applyNumberFormat="1" applyFont="1" applyBorder="1"/>
    <xf numFmtId="0" fontId="6" fillId="0" borderId="1" xfId="0" applyFont="1" applyBorder="1"/>
    <xf numFmtId="0" fontId="4" fillId="0" borderId="1" xfId="0" applyFont="1" applyBorder="1"/>
    <xf numFmtId="165" fontId="9" fillId="0" borderId="1" xfId="1" applyNumberFormat="1" applyFont="1" applyBorder="1" applyAlignment="1">
      <alignment horizontal="left"/>
    </xf>
    <xf numFmtId="165" fontId="6" fillId="0" borderId="1" xfId="1" applyNumberFormat="1" applyFont="1" applyFill="1" applyBorder="1"/>
    <xf numFmtId="0" fontId="6" fillId="0" borderId="0" xfId="0" applyFont="1"/>
    <xf numFmtId="0" fontId="2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90F46-E2F0-42CF-A04A-3757B88EB827}">
  <dimension ref="A1:G91"/>
  <sheetViews>
    <sheetView tabSelected="1" view="pageBreakPreview" topLeftCell="A46" zoomScaleNormal="100" zoomScaleSheetLayoutView="100" workbookViewId="0">
      <selection activeCell="G74" sqref="G74"/>
    </sheetView>
  </sheetViews>
  <sheetFormatPr defaultColWidth="9.109375" defaultRowHeight="13.2" x14ac:dyDescent="0.25"/>
  <cols>
    <col min="1" max="1" width="4.6640625" style="76" customWidth="1"/>
    <col min="2" max="2" width="39.109375" style="10" customWidth="1"/>
    <col min="3" max="3" width="18" style="10" customWidth="1"/>
    <col min="4" max="4" width="17.44140625" style="10" customWidth="1"/>
    <col min="5" max="5" width="13.6640625" style="10" customWidth="1"/>
    <col min="6" max="6" width="17.44140625" style="10" customWidth="1"/>
    <col min="7" max="7" width="30" style="10" customWidth="1"/>
    <col min="8" max="16384" width="9.109375" style="10"/>
  </cols>
  <sheetData>
    <row r="1" spans="1:7" s="4" customFormat="1" x14ac:dyDescent="0.25">
      <c r="A1" s="1"/>
      <c r="B1" s="1" t="s">
        <v>0</v>
      </c>
      <c r="C1" s="1" t="s">
        <v>99</v>
      </c>
      <c r="D1" s="1" t="s">
        <v>1</v>
      </c>
      <c r="E1" s="1" t="s">
        <v>2</v>
      </c>
      <c r="F1" s="2" t="s">
        <v>105</v>
      </c>
      <c r="G1" s="3" t="s">
        <v>3</v>
      </c>
    </row>
    <row r="2" spans="1:7" s="4" customFormat="1" x14ac:dyDescent="0.25">
      <c r="A2" s="1"/>
      <c r="B2" s="1"/>
      <c r="C2" s="5"/>
      <c r="D2" s="5"/>
      <c r="E2" s="5"/>
      <c r="F2" s="2"/>
      <c r="G2" s="3"/>
    </row>
    <row r="3" spans="1:7" x14ac:dyDescent="0.25">
      <c r="A3" s="6" t="s">
        <v>4</v>
      </c>
      <c r="B3" s="7"/>
      <c r="C3" s="8"/>
      <c r="D3" s="8"/>
      <c r="E3" s="8"/>
      <c r="F3" s="9"/>
      <c r="G3" s="7"/>
    </row>
    <row r="4" spans="1:7" s="15" customFormat="1" x14ac:dyDescent="0.25">
      <c r="A4" s="11"/>
      <c r="B4" s="11" t="s">
        <v>5</v>
      </c>
      <c r="C4" s="12">
        <f>SUM(C5:C8)</f>
        <v>0</v>
      </c>
      <c r="D4" s="12">
        <f>SUM(D5:D8)</f>
        <v>7150</v>
      </c>
      <c r="E4" s="13">
        <f>C4-D4</f>
        <v>-7150</v>
      </c>
      <c r="F4" s="12">
        <f>SUM(F5:F8)</f>
        <v>7829.49</v>
      </c>
      <c r="G4" s="14"/>
    </row>
    <row r="5" spans="1:7" x14ac:dyDescent="0.25">
      <c r="A5" s="16"/>
      <c r="B5" s="17" t="s">
        <v>6</v>
      </c>
      <c r="C5" s="18"/>
      <c r="D5" s="18">
        <v>4000</v>
      </c>
      <c r="E5" s="19">
        <f>C5-D5</f>
        <v>-4000</v>
      </c>
      <c r="F5" s="18">
        <v>5494.41</v>
      </c>
    </row>
    <row r="6" spans="1:7" x14ac:dyDescent="0.25">
      <c r="A6" s="16"/>
      <c r="B6" s="17" t="s">
        <v>7</v>
      </c>
      <c r="C6" s="18"/>
      <c r="D6" s="18">
        <v>500</v>
      </c>
      <c r="E6" s="19">
        <f>C6-D6</f>
        <v>-500</v>
      </c>
      <c r="F6" s="18"/>
    </row>
    <row r="7" spans="1:7" x14ac:dyDescent="0.25">
      <c r="A7" s="16"/>
      <c r="B7" s="17" t="s">
        <v>8</v>
      </c>
      <c r="C7" s="18"/>
      <c r="D7" s="18">
        <v>2500</v>
      </c>
      <c r="E7" s="19">
        <f t="shared" ref="E7:E60" si="0">C7-D7</f>
        <v>-2500</v>
      </c>
      <c r="F7" s="18">
        <v>2177</v>
      </c>
    </row>
    <row r="8" spans="1:7" x14ac:dyDescent="0.25">
      <c r="A8" s="16"/>
      <c r="B8" s="17" t="s">
        <v>9</v>
      </c>
      <c r="C8" s="18"/>
      <c r="D8" s="18">
        <v>150</v>
      </c>
      <c r="E8" s="19">
        <f t="shared" si="0"/>
        <v>-150</v>
      </c>
      <c r="F8" s="18">
        <v>158.08000000000001</v>
      </c>
    </row>
    <row r="9" spans="1:7" s="15" customFormat="1" x14ac:dyDescent="0.25">
      <c r="A9" s="11"/>
      <c r="B9" s="11" t="s">
        <v>10</v>
      </c>
      <c r="C9" s="12"/>
      <c r="D9" s="12">
        <v>1500</v>
      </c>
      <c r="E9" s="13">
        <f t="shared" si="0"/>
        <v>-1500</v>
      </c>
      <c r="F9" s="12">
        <v>1015</v>
      </c>
      <c r="G9" s="14"/>
    </row>
    <row r="10" spans="1:7" s="15" customFormat="1" x14ac:dyDescent="0.25">
      <c r="A10" s="11"/>
      <c r="B10" s="11" t="s">
        <v>11</v>
      </c>
      <c r="C10" s="12">
        <f>SUM(C11:C14)</f>
        <v>0</v>
      </c>
      <c r="D10" s="12">
        <f>SUM(D11:D14)</f>
        <v>4500</v>
      </c>
      <c r="E10" s="13">
        <f t="shared" si="0"/>
        <v>-4500</v>
      </c>
      <c r="F10" s="12">
        <f>SUM(F11:F14)</f>
        <v>3234</v>
      </c>
      <c r="G10" s="20" t="s">
        <v>12</v>
      </c>
    </row>
    <row r="11" spans="1:7" x14ac:dyDescent="0.25">
      <c r="A11" s="16"/>
      <c r="B11" s="17" t="s">
        <v>13</v>
      </c>
      <c r="C11" s="19"/>
      <c r="D11" s="19">
        <v>2500</v>
      </c>
      <c r="E11" s="19">
        <f t="shared" si="0"/>
        <v>-2500</v>
      </c>
      <c r="F11" s="19">
        <v>2252</v>
      </c>
      <c r="G11" s="21"/>
    </row>
    <row r="12" spans="1:7" x14ac:dyDescent="0.25">
      <c r="A12" s="16"/>
      <c r="B12" s="17" t="s">
        <v>14</v>
      </c>
      <c r="C12" s="19"/>
      <c r="D12" s="19">
        <v>1500</v>
      </c>
      <c r="E12" s="19">
        <f t="shared" si="0"/>
        <v>-1500</v>
      </c>
      <c r="F12" s="19">
        <v>982</v>
      </c>
      <c r="G12" s="21"/>
    </row>
    <row r="13" spans="1:7" x14ac:dyDescent="0.25">
      <c r="A13" s="16"/>
      <c r="B13" s="7" t="s">
        <v>15</v>
      </c>
      <c r="C13" s="19"/>
      <c r="D13" s="19">
        <v>0</v>
      </c>
      <c r="E13" s="19">
        <f t="shared" si="0"/>
        <v>0</v>
      </c>
      <c r="F13" s="19"/>
      <c r="G13" s="21"/>
    </row>
    <row r="14" spans="1:7" x14ac:dyDescent="0.25">
      <c r="A14" s="16"/>
      <c r="B14" s="17" t="s">
        <v>16</v>
      </c>
      <c r="C14" s="19"/>
      <c r="D14" s="19">
        <v>500</v>
      </c>
      <c r="E14" s="19">
        <f t="shared" si="0"/>
        <v>-500</v>
      </c>
      <c r="F14" s="19"/>
      <c r="G14" s="22"/>
    </row>
    <row r="15" spans="1:7" s="15" customFormat="1" x14ac:dyDescent="0.25">
      <c r="A15" s="11"/>
      <c r="B15" s="11" t="s">
        <v>17</v>
      </c>
      <c r="C15" s="12">
        <f>SUM(C16:C17)</f>
        <v>0</v>
      </c>
      <c r="D15" s="12">
        <f>SUM(D16:D17)</f>
        <v>7000</v>
      </c>
      <c r="E15" s="13">
        <f t="shared" si="0"/>
        <v>-7000</v>
      </c>
      <c r="F15" s="12">
        <f>SUM(F16:F17)</f>
        <v>9636.9500000000007</v>
      </c>
    </row>
    <row r="16" spans="1:7" x14ac:dyDescent="0.25">
      <c r="A16" s="16"/>
      <c r="B16" s="17" t="s">
        <v>18</v>
      </c>
      <c r="C16" s="23"/>
      <c r="D16" s="23">
        <v>1000</v>
      </c>
      <c r="E16" s="19">
        <f t="shared" si="0"/>
        <v>-1000</v>
      </c>
      <c r="F16" s="23">
        <v>2460</v>
      </c>
    </row>
    <row r="17" spans="1:7" x14ac:dyDescent="0.25">
      <c r="A17" s="16"/>
      <c r="B17" s="17" t="s">
        <v>19</v>
      </c>
      <c r="C17" s="23"/>
      <c r="D17" s="23">
        <v>6000</v>
      </c>
      <c r="E17" s="19">
        <f t="shared" si="0"/>
        <v>-6000</v>
      </c>
      <c r="F17" s="23">
        <v>7176.95</v>
      </c>
    </row>
    <row r="18" spans="1:7" s="15" customFormat="1" x14ac:dyDescent="0.25">
      <c r="A18" s="11"/>
      <c r="B18" s="24" t="s">
        <v>20</v>
      </c>
      <c r="C18" s="12">
        <f>SUM(C19:C28)</f>
        <v>0</v>
      </c>
      <c r="D18" s="12">
        <f>SUM(D19:D28)</f>
        <v>3250</v>
      </c>
      <c r="E18" s="13">
        <f t="shared" si="0"/>
        <v>-3250</v>
      </c>
      <c r="F18" s="12">
        <v>5494.64</v>
      </c>
      <c r="G18" s="25"/>
    </row>
    <row r="19" spans="1:7" x14ac:dyDescent="0.25">
      <c r="A19" s="16"/>
      <c r="B19" s="26" t="s">
        <v>21</v>
      </c>
      <c r="C19" s="18"/>
      <c r="D19" s="18"/>
      <c r="E19" s="19">
        <f t="shared" si="0"/>
        <v>0</v>
      </c>
      <c r="F19" s="23"/>
      <c r="G19" s="27"/>
    </row>
    <row r="20" spans="1:7" x14ac:dyDescent="0.25">
      <c r="A20" s="16"/>
      <c r="B20" s="26" t="s">
        <v>22</v>
      </c>
      <c r="C20" s="18"/>
      <c r="D20" s="18">
        <v>700</v>
      </c>
      <c r="E20" s="19">
        <f t="shared" si="0"/>
        <v>-700</v>
      </c>
      <c r="F20" s="23">
        <v>700</v>
      </c>
      <c r="G20" s="7" t="s">
        <v>23</v>
      </c>
    </row>
    <row r="21" spans="1:7" x14ac:dyDescent="0.25">
      <c r="A21" s="16"/>
      <c r="B21" s="26" t="s">
        <v>24</v>
      </c>
      <c r="C21" s="18"/>
      <c r="D21" s="18"/>
      <c r="E21" s="19">
        <f t="shared" si="0"/>
        <v>0</v>
      </c>
      <c r="F21" s="23"/>
      <c r="G21" s="27"/>
    </row>
    <row r="22" spans="1:7" x14ac:dyDescent="0.25">
      <c r="A22" s="16"/>
      <c r="B22" s="26" t="s">
        <v>25</v>
      </c>
      <c r="C22" s="18"/>
      <c r="D22" s="18"/>
      <c r="E22" s="19">
        <f t="shared" si="0"/>
        <v>0</v>
      </c>
      <c r="F22" s="23"/>
      <c r="G22" s="27"/>
    </row>
    <row r="23" spans="1:7" x14ac:dyDescent="0.25">
      <c r="A23" s="16"/>
      <c r="B23" s="26" t="s">
        <v>26</v>
      </c>
      <c r="C23" s="18"/>
      <c r="D23" s="18">
        <v>1350</v>
      </c>
      <c r="E23" s="19">
        <f t="shared" si="0"/>
        <v>-1350</v>
      </c>
      <c r="F23" s="23">
        <v>700</v>
      </c>
      <c r="G23" s="7"/>
    </row>
    <row r="24" spans="1:7" x14ac:dyDescent="0.25">
      <c r="A24" s="16"/>
      <c r="B24" s="26" t="s">
        <v>27</v>
      </c>
      <c r="C24" s="18"/>
      <c r="D24" s="18"/>
      <c r="E24" s="19">
        <f t="shared" si="0"/>
        <v>0</v>
      </c>
      <c r="F24" s="23"/>
      <c r="G24" s="27"/>
    </row>
    <row r="25" spans="1:7" x14ac:dyDescent="0.25">
      <c r="A25" s="16"/>
      <c r="B25" s="26" t="s">
        <v>28</v>
      </c>
      <c r="C25" s="18"/>
      <c r="D25" s="18"/>
      <c r="E25" s="19">
        <f t="shared" si="0"/>
        <v>0</v>
      </c>
      <c r="F25" s="23"/>
      <c r="G25" s="27"/>
    </row>
    <row r="26" spans="1:7" x14ac:dyDescent="0.25">
      <c r="A26" s="16"/>
      <c r="B26" s="26" t="s">
        <v>29</v>
      </c>
      <c r="C26" s="18"/>
      <c r="D26" s="18">
        <v>1200</v>
      </c>
      <c r="E26" s="19">
        <f t="shared" si="0"/>
        <v>-1200</v>
      </c>
      <c r="F26" s="23">
        <v>1200</v>
      </c>
      <c r="G26" s="7" t="s">
        <v>30</v>
      </c>
    </row>
    <row r="27" spans="1:7" x14ac:dyDescent="0.25">
      <c r="A27" s="16"/>
      <c r="B27" s="26" t="s">
        <v>31</v>
      </c>
      <c r="C27" s="18"/>
      <c r="D27" s="18"/>
      <c r="E27" s="19">
        <f t="shared" si="0"/>
        <v>0</v>
      </c>
      <c r="F27" s="23"/>
      <c r="G27" s="27"/>
    </row>
    <row r="28" spans="1:7" x14ac:dyDescent="0.25">
      <c r="A28" s="16"/>
      <c r="B28" s="26" t="s">
        <v>32</v>
      </c>
      <c r="C28" s="18"/>
      <c r="D28" s="18"/>
      <c r="E28" s="19">
        <f t="shared" si="0"/>
        <v>0</v>
      </c>
      <c r="F28" s="23"/>
      <c r="G28" s="28"/>
    </row>
    <row r="29" spans="1:7" s="15" customFormat="1" x14ac:dyDescent="0.25">
      <c r="A29" s="11"/>
      <c r="B29" s="29" t="s">
        <v>33</v>
      </c>
      <c r="C29" s="12"/>
      <c r="D29" s="12">
        <v>2500</v>
      </c>
      <c r="E29" s="13">
        <f t="shared" si="0"/>
        <v>-2500</v>
      </c>
      <c r="F29" s="12">
        <v>4472</v>
      </c>
      <c r="G29" s="25"/>
    </row>
    <row r="30" spans="1:7" s="15" customFormat="1" x14ac:dyDescent="0.25">
      <c r="A30" s="11"/>
      <c r="B30" s="29" t="s">
        <v>34</v>
      </c>
      <c r="C30" s="12"/>
      <c r="D30" s="12">
        <v>0</v>
      </c>
      <c r="E30" s="13">
        <f t="shared" si="0"/>
        <v>0</v>
      </c>
      <c r="F30" s="12">
        <v>7.8</v>
      </c>
      <c r="G30" s="30"/>
    </row>
    <row r="31" spans="1:7" s="15" customFormat="1" x14ac:dyDescent="0.25">
      <c r="A31" s="11"/>
      <c r="B31" s="11" t="s">
        <v>35</v>
      </c>
      <c r="C31" s="12"/>
      <c r="D31" s="12">
        <v>2000</v>
      </c>
      <c r="E31" s="13">
        <f t="shared" si="0"/>
        <v>-2000</v>
      </c>
      <c r="F31" s="12">
        <v>2050</v>
      </c>
      <c r="G31" s="30"/>
    </row>
    <row r="32" spans="1:7" s="15" customFormat="1" x14ac:dyDescent="0.25">
      <c r="A32" s="11"/>
      <c r="B32" s="11" t="s">
        <v>36</v>
      </c>
      <c r="C32" s="12"/>
      <c r="D32" s="12">
        <v>100</v>
      </c>
      <c r="E32" s="13"/>
      <c r="F32" s="12">
        <v>125.4</v>
      </c>
      <c r="G32" s="30"/>
    </row>
    <row r="33" spans="1:7" s="15" customFormat="1" x14ac:dyDescent="0.25">
      <c r="A33" s="11"/>
      <c r="B33" s="11" t="s">
        <v>37</v>
      </c>
      <c r="C33" s="12"/>
      <c r="D33" s="12">
        <v>0</v>
      </c>
      <c r="E33" s="13">
        <f t="shared" si="0"/>
        <v>0</v>
      </c>
      <c r="F33" s="12">
        <v>351.59</v>
      </c>
      <c r="G33" s="30"/>
    </row>
    <row r="34" spans="1:7" s="15" customFormat="1" x14ac:dyDescent="0.25">
      <c r="A34" s="11"/>
      <c r="B34" s="11" t="s">
        <v>38</v>
      </c>
      <c r="C34" s="12"/>
      <c r="D34" s="12">
        <v>500</v>
      </c>
      <c r="E34" s="13">
        <f t="shared" si="0"/>
        <v>-500</v>
      </c>
      <c r="F34" s="12">
        <v>0</v>
      </c>
      <c r="G34" s="30"/>
    </row>
    <row r="35" spans="1:7" s="15" customFormat="1" x14ac:dyDescent="0.25">
      <c r="A35" s="11"/>
      <c r="B35" s="11" t="s">
        <v>39</v>
      </c>
      <c r="C35" s="12"/>
      <c r="D35" s="12">
        <v>0</v>
      </c>
      <c r="E35" s="13">
        <f t="shared" si="0"/>
        <v>0</v>
      </c>
      <c r="F35" s="12">
        <v>0</v>
      </c>
      <c r="G35" s="31"/>
    </row>
    <row r="36" spans="1:7" x14ac:dyDescent="0.25">
      <c r="A36" s="16"/>
      <c r="B36" s="16"/>
      <c r="C36" s="32"/>
      <c r="D36" s="32"/>
      <c r="E36" s="19"/>
      <c r="F36" s="33"/>
    </row>
    <row r="37" spans="1:7" s="38" customFormat="1" ht="15.6" x14ac:dyDescent="0.3">
      <c r="A37" s="34"/>
      <c r="B37" s="35" t="s">
        <v>40</v>
      </c>
      <c r="C37" s="36">
        <f>C4+C9+C10+C15+C18+C29+C30+C31+C33+C34+C35</f>
        <v>0</v>
      </c>
      <c r="D37" s="36">
        <f>D4+D9+D10+D15+D18+D29+D30+D31+D33+D34+D35</f>
        <v>28400</v>
      </c>
      <c r="E37" s="37">
        <f t="shared" si="0"/>
        <v>-28400</v>
      </c>
      <c r="F37" s="36">
        <f>F4+F9+F10+F15+F18+F29+F30+F31+F33+F34+F35+F32</f>
        <v>34216.870000000003</v>
      </c>
      <c r="G37" s="34"/>
    </row>
    <row r="38" spans="1:7" x14ac:dyDescent="0.25">
      <c r="A38" s="16"/>
      <c r="B38" s="7"/>
      <c r="C38" s="8"/>
      <c r="D38" s="8"/>
      <c r="E38" s="19"/>
      <c r="F38" s="39"/>
    </row>
    <row r="39" spans="1:7" x14ac:dyDescent="0.25">
      <c r="A39" s="6" t="s">
        <v>41</v>
      </c>
      <c r="B39" s="7"/>
      <c r="C39" s="8"/>
      <c r="D39" s="8"/>
      <c r="E39" s="19"/>
      <c r="F39" s="39"/>
    </row>
    <row r="40" spans="1:7" s="43" customFormat="1" x14ac:dyDescent="0.25">
      <c r="A40" s="40"/>
      <c r="B40" s="40" t="s">
        <v>42</v>
      </c>
      <c r="C40" s="41">
        <f>SUM(C41:C45)</f>
        <v>0</v>
      </c>
      <c r="D40" s="41">
        <f>SUM(D41:D45)</f>
        <v>1900</v>
      </c>
      <c r="E40" s="41">
        <f>SUM(E41:E45)</f>
        <v>-300</v>
      </c>
      <c r="F40" s="41">
        <f>SUM(F41:F45)</f>
        <v>1833.2199999999998</v>
      </c>
      <c r="G40" s="42"/>
    </row>
    <row r="41" spans="1:7" x14ac:dyDescent="0.25">
      <c r="A41" s="16"/>
      <c r="B41" s="79" t="s">
        <v>104</v>
      </c>
      <c r="C41" s="23"/>
      <c r="D41" s="23">
        <v>300</v>
      </c>
      <c r="E41" s="19">
        <f>C41-D41</f>
        <v>-300</v>
      </c>
      <c r="F41" s="23">
        <v>190.8</v>
      </c>
      <c r="G41" s="7"/>
    </row>
    <row r="42" spans="1:7" x14ac:dyDescent="0.25">
      <c r="A42" s="16"/>
      <c r="B42" s="17" t="s">
        <v>43</v>
      </c>
      <c r="C42" s="23"/>
      <c r="D42" s="23">
        <v>900</v>
      </c>
      <c r="E42" s="19"/>
      <c r="F42" s="23">
        <v>702.22</v>
      </c>
      <c r="G42" s="7" t="s">
        <v>44</v>
      </c>
    </row>
    <row r="43" spans="1:7" x14ac:dyDescent="0.25">
      <c r="A43" s="16"/>
      <c r="B43" s="17" t="s">
        <v>45</v>
      </c>
      <c r="C43" s="23"/>
      <c r="D43" s="23">
        <v>250</v>
      </c>
      <c r="E43" s="19"/>
      <c r="F43" s="23">
        <v>513.28</v>
      </c>
      <c r="G43" s="7" t="s">
        <v>46</v>
      </c>
    </row>
    <row r="44" spans="1:7" x14ac:dyDescent="0.25">
      <c r="A44" s="16"/>
      <c r="B44" s="17" t="s">
        <v>47</v>
      </c>
      <c r="C44" s="23"/>
      <c r="D44" s="23">
        <v>250</v>
      </c>
      <c r="E44" s="19"/>
      <c r="F44" s="23">
        <v>248.84</v>
      </c>
      <c r="G44" s="7" t="s">
        <v>46</v>
      </c>
    </row>
    <row r="45" spans="1:7" x14ac:dyDescent="0.25">
      <c r="A45" s="16"/>
      <c r="B45" s="17" t="s">
        <v>48</v>
      </c>
      <c r="C45" s="23"/>
      <c r="D45" s="23">
        <v>200</v>
      </c>
      <c r="E45" s="19"/>
      <c r="F45" s="23">
        <v>178.08</v>
      </c>
      <c r="G45" s="7" t="s">
        <v>49</v>
      </c>
    </row>
    <row r="46" spans="1:7" s="43" customFormat="1" x14ac:dyDescent="0.25">
      <c r="A46" s="44"/>
      <c r="B46" s="44" t="s">
        <v>50</v>
      </c>
      <c r="C46" s="45">
        <f>SUM(C47:C58)</f>
        <v>0</v>
      </c>
      <c r="D46" s="45">
        <f>SUM(D47:D58)</f>
        <v>5900</v>
      </c>
      <c r="E46" s="46">
        <f t="shared" si="0"/>
        <v>-5900</v>
      </c>
      <c r="F46" s="45">
        <f>SUM(F47:F58)</f>
        <v>9463.23</v>
      </c>
      <c r="G46" s="42"/>
    </row>
    <row r="47" spans="1:7" x14ac:dyDescent="0.25">
      <c r="A47" s="47"/>
      <c r="B47" s="48" t="s">
        <v>51</v>
      </c>
      <c r="C47" s="49"/>
      <c r="D47" s="49">
        <v>100</v>
      </c>
      <c r="E47" s="19">
        <f t="shared" si="0"/>
        <v>-100</v>
      </c>
      <c r="F47" s="49">
        <v>431</v>
      </c>
      <c r="G47" s="7"/>
    </row>
    <row r="48" spans="1:7" x14ac:dyDescent="0.25">
      <c r="A48" s="47"/>
      <c r="B48" s="48" t="s">
        <v>52</v>
      </c>
      <c r="C48" s="49"/>
      <c r="D48" s="49">
        <v>1100</v>
      </c>
      <c r="E48" s="19">
        <f t="shared" si="0"/>
        <v>-1100</v>
      </c>
      <c r="F48" s="49">
        <v>1100</v>
      </c>
      <c r="G48" s="7"/>
    </row>
    <row r="49" spans="1:7" x14ac:dyDescent="0.25">
      <c r="A49" s="47"/>
      <c r="B49" s="48" t="s">
        <v>53</v>
      </c>
      <c r="C49" s="49"/>
      <c r="D49" s="49">
        <v>150</v>
      </c>
      <c r="E49" s="19">
        <f t="shared" si="0"/>
        <v>-150</v>
      </c>
      <c r="F49" s="49">
        <v>300</v>
      </c>
      <c r="G49" s="7"/>
    </row>
    <row r="50" spans="1:7" x14ac:dyDescent="0.25">
      <c r="A50" s="47"/>
      <c r="B50" s="50" t="s">
        <v>54</v>
      </c>
      <c r="C50" s="49"/>
      <c r="D50" s="49">
        <v>150</v>
      </c>
      <c r="E50" s="19">
        <f t="shared" si="0"/>
        <v>-150</v>
      </c>
      <c r="F50" s="49">
        <v>132.5</v>
      </c>
      <c r="G50" s="7"/>
    </row>
    <row r="51" spans="1:7" x14ac:dyDescent="0.25">
      <c r="A51" s="47"/>
      <c r="B51" s="48" t="s">
        <v>55</v>
      </c>
      <c r="C51" s="49"/>
      <c r="D51" s="49">
        <v>700</v>
      </c>
      <c r="E51" s="19">
        <f t="shared" si="0"/>
        <v>-700</v>
      </c>
      <c r="F51" s="49">
        <v>562.29</v>
      </c>
      <c r="G51" s="7"/>
    </row>
    <row r="52" spans="1:7" x14ac:dyDescent="0.25">
      <c r="A52" s="47"/>
      <c r="B52" s="50" t="s">
        <v>56</v>
      </c>
      <c r="C52" s="49"/>
      <c r="D52" s="49">
        <v>600</v>
      </c>
      <c r="E52" s="19">
        <f t="shared" si="0"/>
        <v>-600</v>
      </c>
      <c r="F52" s="49">
        <v>564.5</v>
      </c>
      <c r="G52" s="7"/>
    </row>
    <row r="53" spans="1:7" x14ac:dyDescent="0.25">
      <c r="A53" s="47"/>
      <c r="B53" s="48" t="s">
        <v>57</v>
      </c>
      <c r="C53" s="49"/>
      <c r="D53" s="49">
        <v>200</v>
      </c>
      <c r="E53" s="19">
        <f t="shared" si="0"/>
        <v>-200</v>
      </c>
      <c r="F53" s="49">
        <v>150.44</v>
      </c>
      <c r="G53" s="7"/>
    </row>
    <row r="54" spans="1:7" x14ac:dyDescent="0.25">
      <c r="A54" s="47"/>
      <c r="B54" s="48" t="s">
        <v>58</v>
      </c>
      <c r="C54" s="49"/>
      <c r="D54" s="49">
        <v>500</v>
      </c>
      <c r="E54" s="19">
        <f t="shared" si="0"/>
        <v>-500</v>
      </c>
      <c r="F54" s="49">
        <v>1265.2</v>
      </c>
      <c r="G54" s="77" t="s">
        <v>101</v>
      </c>
    </row>
    <row r="55" spans="1:7" x14ac:dyDescent="0.25">
      <c r="A55" s="47"/>
      <c r="B55" s="78" t="s">
        <v>102</v>
      </c>
      <c r="C55" s="49"/>
      <c r="D55" s="49"/>
      <c r="E55" s="19"/>
      <c r="F55" s="49">
        <v>41.87</v>
      </c>
      <c r="G55" s="77"/>
    </row>
    <row r="56" spans="1:7" x14ac:dyDescent="0.25">
      <c r="A56" s="47"/>
      <c r="B56" s="50" t="s">
        <v>59</v>
      </c>
      <c r="C56" s="49"/>
      <c r="D56" s="49">
        <v>0</v>
      </c>
      <c r="E56" s="19">
        <f t="shared" si="0"/>
        <v>0</v>
      </c>
      <c r="F56" s="49">
        <v>0</v>
      </c>
      <c r="G56" s="7"/>
    </row>
    <row r="57" spans="1:7" x14ac:dyDescent="0.25">
      <c r="A57" s="47"/>
      <c r="B57" s="48" t="s">
        <v>60</v>
      </c>
      <c r="C57" s="49"/>
      <c r="D57" s="49">
        <v>1650</v>
      </c>
      <c r="E57" s="19">
        <f t="shared" si="0"/>
        <v>-1650</v>
      </c>
      <c r="F57" s="49">
        <v>1075</v>
      </c>
      <c r="G57" s="77" t="s">
        <v>106</v>
      </c>
    </row>
    <row r="58" spans="1:7" x14ac:dyDescent="0.25">
      <c r="A58" s="47"/>
      <c r="B58" s="50" t="s">
        <v>61</v>
      </c>
      <c r="C58" s="49"/>
      <c r="D58" s="49">
        <v>750</v>
      </c>
      <c r="E58" s="19">
        <f t="shared" si="0"/>
        <v>-750</v>
      </c>
      <c r="F58" s="49">
        <v>3840.43</v>
      </c>
      <c r="G58" s="77" t="s">
        <v>100</v>
      </c>
    </row>
    <row r="59" spans="1:7" s="43" customFormat="1" x14ac:dyDescent="0.25">
      <c r="A59" s="44"/>
      <c r="B59" s="44" t="s">
        <v>62</v>
      </c>
      <c r="C59" s="45">
        <f>SUM(C60:C63)</f>
        <v>0</v>
      </c>
      <c r="D59" s="45">
        <f>SUM(D60:D63)</f>
        <v>1825</v>
      </c>
      <c r="E59" s="46">
        <f t="shared" si="0"/>
        <v>-1825</v>
      </c>
      <c r="F59" s="45">
        <f>SUM(F60:F63)</f>
        <v>2820.9</v>
      </c>
      <c r="G59" s="42"/>
    </row>
    <row r="60" spans="1:7" x14ac:dyDescent="0.25">
      <c r="A60" s="47"/>
      <c r="B60" s="17" t="s">
        <v>63</v>
      </c>
      <c r="C60" s="23"/>
      <c r="D60" s="23">
        <v>125</v>
      </c>
      <c r="E60" s="19">
        <f t="shared" si="0"/>
        <v>-125</v>
      </c>
      <c r="F60" s="23">
        <v>91.59</v>
      </c>
      <c r="G60" s="7"/>
    </row>
    <row r="61" spans="1:7" x14ac:dyDescent="0.25">
      <c r="A61" s="47"/>
      <c r="B61" s="50" t="s">
        <v>64</v>
      </c>
      <c r="C61" s="49"/>
      <c r="D61" s="49">
        <v>450</v>
      </c>
      <c r="E61" s="19">
        <f t="shared" ref="E61:E91" si="1">C61-D61</f>
        <v>-450</v>
      </c>
      <c r="F61" s="49">
        <v>550.35</v>
      </c>
      <c r="G61" s="7"/>
    </row>
    <row r="62" spans="1:7" x14ac:dyDescent="0.25">
      <c r="A62" s="47"/>
      <c r="B62" s="17" t="s">
        <v>65</v>
      </c>
      <c r="C62" s="23"/>
      <c r="D62" s="23">
        <v>250</v>
      </c>
      <c r="E62" s="19">
        <f t="shared" si="1"/>
        <v>-250</v>
      </c>
      <c r="F62" s="23">
        <v>205</v>
      </c>
      <c r="G62" s="7"/>
    </row>
    <row r="63" spans="1:7" x14ac:dyDescent="0.25">
      <c r="A63" s="47"/>
      <c r="B63" s="17" t="s">
        <v>66</v>
      </c>
      <c r="C63" s="23"/>
      <c r="D63" s="23">
        <v>1000</v>
      </c>
      <c r="E63" s="19">
        <f t="shared" si="1"/>
        <v>-1000</v>
      </c>
      <c r="F63" s="23">
        <v>1973.96</v>
      </c>
      <c r="G63" s="77" t="s">
        <v>67</v>
      </c>
    </row>
    <row r="64" spans="1:7" s="43" customFormat="1" x14ac:dyDescent="0.25">
      <c r="A64" s="40"/>
      <c r="B64" s="40" t="s">
        <v>68</v>
      </c>
      <c r="C64" s="41">
        <f>SUM(C65:C68)</f>
        <v>0</v>
      </c>
      <c r="D64" s="41">
        <f>SUM(D65:D68)</f>
        <v>580</v>
      </c>
      <c r="E64" s="46">
        <f t="shared" si="1"/>
        <v>-580</v>
      </c>
      <c r="F64" s="41">
        <f>SUM(F65:F68)</f>
        <v>672.06</v>
      </c>
      <c r="G64" s="42"/>
    </row>
    <row r="65" spans="1:7" x14ac:dyDescent="0.25">
      <c r="A65" s="16"/>
      <c r="B65" s="16" t="s">
        <v>69</v>
      </c>
      <c r="C65" s="23"/>
      <c r="D65" s="23">
        <v>350</v>
      </c>
      <c r="E65" s="19">
        <f t="shared" si="1"/>
        <v>-350</v>
      </c>
      <c r="F65" s="53">
        <v>250</v>
      </c>
      <c r="G65" s="7"/>
    </row>
    <row r="66" spans="1:7" x14ac:dyDescent="0.25">
      <c r="A66" s="16"/>
      <c r="B66" s="79" t="s">
        <v>103</v>
      </c>
      <c r="C66" s="23"/>
      <c r="D66" s="23"/>
      <c r="E66" s="19"/>
      <c r="F66" s="53">
        <v>194.06</v>
      </c>
      <c r="G66" s="7"/>
    </row>
    <row r="67" spans="1:7" x14ac:dyDescent="0.25">
      <c r="A67" s="16"/>
      <c r="B67" s="17" t="s">
        <v>70</v>
      </c>
      <c r="C67" s="23"/>
      <c r="D67" s="23">
        <v>130</v>
      </c>
      <c r="E67" s="19">
        <f t="shared" si="1"/>
        <v>-130</v>
      </c>
      <c r="F67" s="23">
        <v>128</v>
      </c>
      <c r="G67" s="7"/>
    </row>
    <row r="68" spans="1:7" x14ac:dyDescent="0.25">
      <c r="A68" s="16"/>
      <c r="B68" s="17" t="s">
        <v>71</v>
      </c>
      <c r="C68" s="23"/>
      <c r="D68" s="23">
        <v>100</v>
      </c>
      <c r="E68" s="19">
        <f t="shared" si="1"/>
        <v>-100</v>
      </c>
      <c r="F68" s="23">
        <v>100</v>
      </c>
      <c r="G68" s="7" t="s">
        <v>72</v>
      </c>
    </row>
    <row r="69" spans="1:7" s="43" customFormat="1" x14ac:dyDescent="0.25">
      <c r="A69" s="40"/>
      <c r="B69" s="40" t="s">
        <v>73</v>
      </c>
      <c r="C69" s="41">
        <f>SUM(C70:C75)</f>
        <v>0</v>
      </c>
      <c r="D69" s="41">
        <f>SUM(D70:D75)</f>
        <v>2894</v>
      </c>
      <c r="E69" s="46">
        <f t="shared" si="1"/>
        <v>-2894</v>
      </c>
      <c r="F69" s="41">
        <f>SUM(F70:F75)</f>
        <v>2800.25</v>
      </c>
      <c r="G69" s="42"/>
    </row>
    <row r="70" spans="1:7" x14ac:dyDescent="0.25">
      <c r="A70" s="7"/>
      <c r="B70" s="79" t="s">
        <v>107</v>
      </c>
      <c r="C70" s="23"/>
      <c r="D70" s="23">
        <v>800</v>
      </c>
      <c r="E70" s="19">
        <f t="shared" si="1"/>
        <v>-800</v>
      </c>
      <c r="F70" s="54">
        <v>659.93</v>
      </c>
      <c r="G70" s="7" t="s">
        <v>74</v>
      </c>
    </row>
    <row r="71" spans="1:7" x14ac:dyDescent="0.25">
      <c r="A71" s="16"/>
      <c r="B71" s="17" t="s">
        <v>75</v>
      </c>
      <c r="C71" s="23"/>
      <c r="D71" s="23">
        <v>100</v>
      </c>
      <c r="E71" s="19">
        <f t="shared" si="1"/>
        <v>-100</v>
      </c>
      <c r="F71" s="54">
        <v>31.26</v>
      </c>
      <c r="G71" s="7" t="s">
        <v>76</v>
      </c>
    </row>
    <row r="72" spans="1:7" x14ac:dyDescent="0.25">
      <c r="A72" s="16"/>
      <c r="B72" s="17" t="s">
        <v>47</v>
      </c>
      <c r="C72" s="23"/>
      <c r="D72" s="23">
        <v>100</v>
      </c>
      <c r="E72" s="19">
        <f t="shared" si="1"/>
        <v>-100</v>
      </c>
      <c r="F72" s="54">
        <v>112.15</v>
      </c>
      <c r="G72" s="7" t="s">
        <v>77</v>
      </c>
    </row>
    <row r="73" spans="1:7" x14ac:dyDescent="0.25">
      <c r="A73" s="16"/>
      <c r="B73" s="17" t="s">
        <v>78</v>
      </c>
      <c r="C73" s="23"/>
      <c r="D73" s="23">
        <f>52*12</f>
        <v>624</v>
      </c>
      <c r="E73" s="19">
        <f t="shared" si="1"/>
        <v>-624</v>
      </c>
      <c r="F73" s="54">
        <v>720.91</v>
      </c>
      <c r="G73" s="77" t="s">
        <v>109</v>
      </c>
    </row>
    <row r="74" spans="1:7" x14ac:dyDescent="0.25">
      <c r="A74" s="16"/>
      <c r="B74" s="52" t="s">
        <v>79</v>
      </c>
      <c r="C74" s="51"/>
      <c r="D74" s="51">
        <v>1200</v>
      </c>
      <c r="E74" s="19">
        <f>C74-D74</f>
        <v>-1200</v>
      </c>
      <c r="F74" s="49">
        <v>1200</v>
      </c>
      <c r="G74" s="7" t="s">
        <v>80</v>
      </c>
    </row>
    <row r="75" spans="1:7" x14ac:dyDescent="0.25">
      <c r="A75" s="16"/>
      <c r="B75" s="55" t="s">
        <v>81</v>
      </c>
      <c r="C75" s="18"/>
      <c r="D75" s="18">
        <v>70</v>
      </c>
      <c r="E75" s="19">
        <f t="shared" si="1"/>
        <v>-70</v>
      </c>
      <c r="F75" s="56">
        <v>76</v>
      </c>
      <c r="G75" s="7"/>
    </row>
    <row r="76" spans="1:7" s="43" customFormat="1" x14ac:dyDescent="0.25">
      <c r="A76" s="40"/>
      <c r="B76" s="40" t="s">
        <v>82</v>
      </c>
      <c r="C76" s="41">
        <f>SUM(C77:C83)</f>
        <v>0</v>
      </c>
      <c r="D76" s="41">
        <f>SUM(D77:D83)</f>
        <v>12900</v>
      </c>
      <c r="E76" s="46">
        <f t="shared" si="1"/>
        <v>-12900</v>
      </c>
      <c r="F76" s="41">
        <f>SUM(F77:F83)</f>
        <v>10575</v>
      </c>
      <c r="G76" s="42"/>
    </row>
    <row r="77" spans="1:7" x14ac:dyDescent="0.25">
      <c r="A77" s="16"/>
      <c r="B77" s="17" t="s">
        <v>83</v>
      </c>
      <c r="C77" s="23"/>
      <c r="D77" s="23">
        <f>275*12</f>
        <v>3300</v>
      </c>
      <c r="E77" s="19">
        <f t="shared" si="1"/>
        <v>-3300</v>
      </c>
      <c r="F77" s="23">
        <v>2375</v>
      </c>
      <c r="G77" s="7"/>
    </row>
    <row r="78" spans="1:7" x14ac:dyDescent="0.25">
      <c r="A78" s="16"/>
      <c r="B78" s="17" t="s">
        <v>84</v>
      </c>
      <c r="C78" s="54"/>
      <c r="D78" s="54">
        <f>750*12</f>
        <v>9000</v>
      </c>
      <c r="E78" s="19">
        <f t="shared" si="1"/>
        <v>-9000</v>
      </c>
      <c r="F78" s="23">
        <v>7500</v>
      </c>
      <c r="G78" s="77" t="s">
        <v>108</v>
      </c>
    </row>
    <row r="79" spans="1:7" x14ac:dyDescent="0.25">
      <c r="A79" s="16"/>
      <c r="B79" s="17" t="s">
        <v>85</v>
      </c>
      <c r="C79" s="23"/>
      <c r="D79" s="23">
        <v>400</v>
      </c>
      <c r="E79" s="19">
        <f t="shared" si="1"/>
        <v>-400</v>
      </c>
      <c r="F79" s="23">
        <v>700</v>
      </c>
      <c r="G79" s="7" t="s">
        <v>86</v>
      </c>
    </row>
    <row r="80" spans="1:7" x14ac:dyDescent="0.25">
      <c r="A80" s="16"/>
      <c r="B80" s="17" t="s">
        <v>87</v>
      </c>
      <c r="C80" s="23"/>
      <c r="D80" s="23">
        <v>0</v>
      </c>
      <c r="E80" s="19">
        <f t="shared" si="1"/>
        <v>0</v>
      </c>
      <c r="F80" s="23">
        <v>0</v>
      </c>
      <c r="G80" s="7"/>
    </row>
    <row r="81" spans="1:7" x14ac:dyDescent="0.25">
      <c r="A81" s="16"/>
      <c r="B81" s="17" t="s">
        <v>88</v>
      </c>
      <c r="C81" s="23"/>
      <c r="D81" s="23">
        <v>100</v>
      </c>
      <c r="E81" s="19">
        <f t="shared" si="1"/>
        <v>-100</v>
      </c>
      <c r="F81" s="23">
        <v>0</v>
      </c>
      <c r="G81" s="7" t="s">
        <v>89</v>
      </c>
    </row>
    <row r="82" spans="1:7" x14ac:dyDescent="0.25">
      <c r="A82" s="16"/>
      <c r="B82" s="17" t="s">
        <v>90</v>
      </c>
      <c r="C82" s="23"/>
      <c r="D82" s="23">
        <v>0</v>
      </c>
      <c r="E82" s="19">
        <f t="shared" si="1"/>
        <v>0</v>
      </c>
      <c r="F82" s="23">
        <v>0</v>
      </c>
      <c r="G82" s="7"/>
    </row>
    <row r="83" spans="1:7" x14ac:dyDescent="0.25">
      <c r="A83" s="16"/>
      <c r="B83" s="17" t="s">
        <v>91</v>
      </c>
      <c r="C83" s="23"/>
      <c r="D83" s="23">
        <v>100</v>
      </c>
      <c r="E83" s="19">
        <f t="shared" si="1"/>
        <v>-100</v>
      </c>
      <c r="F83" s="23">
        <v>0</v>
      </c>
      <c r="G83" s="7" t="s">
        <v>92</v>
      </c>
    </row>
    <row r="84" spans="1:7" s="43" customFormat="1" x14ac:dyDescent="0.25">
      <c r="A84" s="40"/>
      <c r="B84" s="57" t="s">
        <v>93</v>
      </c>
      <c r="C84" s="41"/>
      <c r="D84" s="41">
        <v>100</v>
      </c>
      <c r="E84" s="46">
        <f t="shared" si="1"/>
        <v>-100</v>
      </c>
      <c r="F84" s="58">
        <v>147.25</v>
      </c>
      <c r="G84" s="42"/>
    </row>
    <row r="85" spans="1:7" s="43" customFormat="1" x14ac:dyDescent="0.25">
      <c r="A85" s="40"/>
      <c r="B85" s="40" t="s">
        <v>94</v>
      </c>
      <c r="C85" s="41"/>
      <c r="D85" s="41">
        <v>2000</v>
      </c>
      <c r="E85" s="46">
        <f t="shared" si="1"/>
        <v>-2000</v>
      </c>
      <c r="F85" s="41">
        <v>2000</v>
      </c>
      <c r="G85" s="42"/>
    </row>
    <row r="86" spans="1:7" s="43" customFormat="1" x14ac:dyDescent="0.25">
      <c r="A86" s="40"/>
      <c r="B86" s="40" t="s">
        <v>95</v>
      </c>
      <c r="C86" s="41"/>
      <c r="D86" s="41">
        <v>100</v>
      </c>
      <c r="E86" s="46">
        <f t="shared" si="1"/>
        <v>-100</v>
      </c>
      <c r="F86" s="41">
        <v>313.58999999999997</v>
      </c>
      <c r="G86" s="42"/>
    </row>
    <row r="87" spans="1:7" s="43" customFormat="1" x14ac:dyDescent="0.25">
      <c r="A87" s="40"/>
      <c r="B87" s="57" t="s">
        <v>96</v>
      </c>
      <c r="C87" s="41"/>
      <c r="D87" s="41">
        <v>200</v>
      </c>
      <c r="E87" s="46">
        <f t="shared" si="1"/>
        <v>-200</v>
      </c>
      <c r="F87" s="41">
        <v>0</v>
      </c>
      <c r="G87" s="42" t="s">
        <v>97</v>
      </c>
    </row>
    <row r="88" spans="1:7" s="62" customFormat="1" x14ac:dyDescent="0.25">
      <c r="A88" s="59"/>
      <c r="B88" s="60"/>
      <c r="C88" s="61"/>
      <c r="D88" s="61"/>
      <c r="E88" s="19"/>
      <c r="F88" s="61"/>
      <c r="G88" s="9"/>
    </row>
    <row r="89" spans="1:7" s="68" customFormat="1" ht="15.6" x14ac:dyDescent="0.3">
      <c r="A89" s="63"/>
      <c r="B89" s="64" t="s">
        <v>40</v>
      </c>
      <c r="C89" s="65">
        <f>C87+C86+C85+C84+C76+C69+C64+C40+C46+C59</f>
        <v>0</v>
      </c>
      <c r="D89" s="65">
        <f>D87+D86+D85+D84+D76+D69+D64+D40+D46+D59</f>
        <v>28399</v>
      </c>
      <c r="E89" s="66">
        <f t="shared" si="1"/>
        <v>-28399</v>
      </c>
      <c r="F89" s="65">
        <f>F87+F86+F85+F84+F76+F69+F64+F40+F46+F59</f>
        <v>30625.500000000004</v>
      </c>
      <c r="G89" s="67"/>
    </row>
    <row r="90" spans="1:7" x14ac:dyDescent="0.25">
      <c r="A90" s="16"/>
      <c r="B90" s="6"/>
      <c r="C90" s="69"/>
      <c r="D90" s="69"/>
      <c r="E90" s="19"/>
      <c r="F90" s="70"/>
    </row>
    <row r="91" spans="1:7" s="75" customFormat="1" ht="15.6" x14ac:dyDescent="0.3">
      <c r="A91" s="71"/>
      <c r="B91" s="72" t="s">
        <v>98</v>
      </c>
      <c r="C91" s="73">
        <f>C37-C89</f>
        <v>0</v>
      </c>
      <c r="D91" s="73">
        <f>D37-D89</f>
        <v>1</v>
      </c>
      <c r="E91" s="74">
        <f t="shared" si="1"/>
        <v>-1</v>
      </c>
      <c r="F91" s="73">
        <f>F37-F89</f>
        <v>3591.369999999999</v>
      </c>
    </row>
  </sheetData>
  <mergeCells count="1">
    <mergeCell ref="G10:G14"/>
  </mergeCells>
  <printOptions horizontalCentered="1" gridLines="1"/>
  <pageMargins left="0.32" right="0.25" top="0.97" bottom="0.5" header="0.5" footer="0.5"/>
  <pageSetup scale="71" orientation="portrait" r:id="rId1"/>
  <headerFooter alignWithMargins="0">
    <oddHeader xml:space="preserve">&amp;L&amp;"Arial,Bold"&amp;18 2017-18 Approved&amp;C&amp;"Arial,Bold"&amp;16 Harrisburg Gay Men's Chorus
Budget&amp;R&amp;"Arial,Bold"&amp;18&amp;D </oddHead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2018-19 Budget worksheet</vt:lpstr>
      <vt:lpstr>'2018-19 Budget worksheet'!Print_Area</vt:lpstr>
      <vt:lpstr>'2018-19 Budget worksheet'!Print_Titles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Creps</dc:creator>
  <cp:lastModifiedBy>Steven Creps</cp:lastModifiedBy>
  <dcterms:created xsi:type="dcterms:W3CDTF">2018-06-24T20:18:57Z</dcterms:created>
  <dcterms:modified xsi:type="dcterms:W3CDTF">2018-06-24T20:57:54Z</dcterms:modified>
</cp:coreProperties>
</file>